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mingos Junqueira\Downloads\"/>
    </mc:Choice>
  </mc:AlternateContent>
  <bookViews>
    <workbookView xWindow="0" yWindow="600" windowWidth="28800" windowHeight="12195"/>
  </bookViews>
  <sheets>
    <sheet name="Resumo" sheetId="2" r:id="rId1"/>
    <sheet name="Plan1" sheetId="1" r:id="rId2"/>
  </sheets>
  <calcPr calcId="17102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4" i="2"/>
  <c r="D5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4" i="2"/>
  <c r="AA8" i="1" l="1"/>
  <c r="Z8" i="1"/>
  <c r="Y8" i="1"/>
  <c r="X8" i="1"/>
  <c r="W8" i="1"/>
  <c r="V8" i="1"/>
  <c r="Y6" i="1"/>
  <c r="V6" i="1"/>
  <c r="AA4" i="1"/>
  <c r="Z4" i="1"/>
  <c r="Y4" i="1"/>
  <c r="Y2" i="1"/>
  <c r="V2" i="1"/>
  <c r="X4" i="1"/>
  <c r="W4" i="1"/>
  <c r="V4" i="1"/>
</calcChain>
</file>

<file path=xl/sharedStrings.xml><?xml version="1.0" encoding="utf-8"?>
<sst xmlns="http://schemas.openxmlformats.org/spreadsheetml/2006/main" count="78" uniqueCount="32">
  <si>
    <t>Centro de Recuperação Mariano Antunes</t>
  </si>
  <si>
    <t>Centro de Reeducação Feminino</t>
  </si>
  <si>
    <t>Centro Regime Semi-Aberto Feminino</t>
  </si>
  <si>
    <t>Complexo Penitenciario Feminino Estevao Pinto</t>
  </si>
  <si>
    <t>Instituto Penal Feminino Desembargadora Aurí Moura Costa</t>
  </si>
  <si>
    <t>Penitenciaria  Feminina</t>
  </si>
  <si>
    <t>Penitenciária Feminina de Campinas</t>
  </si>
  <si>
    <t>Penitenciária Feminina de Ribeirão Preto</t>
  </si>
  <si>
    <t>Penitenciária Feminina do Distrito Federal</t>
  </si>
  <si>
    <t>Penitenciaria Feminina do Paraná</t>
  </si>
  <si>
    <t>Penitenciária Feminina Madre Pelletier</t>
  </si>
  <si>
    <t>Penitenciária Indústrial de Caxias do Sul</t>
  </si>
  <si>
    <t>Presidio de Sao Joaquim de Bicas-II</t>
  </si>
  <si>
    <t>Presido Feminino Jose Abranches Goncalves</t>
  </si>
  <si>
    <t>Unidade Prisional Regional Feminina Ana Maria Do Couto May</t>
  </si>
  <si>
    <t>Total</t>
  </si>
  <si>
    <t>Você acha que essa sequela aconteceu pela falta de algum tratamento de saúde?</t>
  </si>
  <si>
    <t>Não</t>
  </si>
  <si>
    <t>% dentro de estabele Estabelecimento Penal</t>
  </si>
  <si>
    <t>Estimativas</t>
  </si>
  <si>
    <t>Contagem não ponderada</t>
  </si>
  <si>
    <t>ESTIMATIVA</t>
  </si>
  <si>
    <t>Intervalo de Confiança 95%</t>
  </si>
  <si>
    <t>Intervalo de confiança 95%</t>
  </si>
  <si>
    <t>Inferior</t>
  </si>
  <si>
    <t>SIM</t>
  </si>
  <si>
    <t>Superior</t>
  </si>
  <si>
    <t>Sim</t>
  </si>
  <si>
    <t>COMO  EXCEL FAZ AUTOMATICAMENTE AO COPIAR AS COLUNAS DO CENTRO DE RECUPERAÇÃO MARIANO ANTUNES PARA O CENTRO DE REEDUCAÇÃO FEMININO</t>
  </si>
  <si>
    <t>COMO EU GOSTARIA DE FAZER UTILIZANDO O MESMO PROCEDIMENTO DE COPIAR AS COLUNAS</t>
  </si>
  <si>
    <t xml:space="preserve"> Estabelecimento Penal</t>
  </si>
  <si>
    <t>Estabelecimento Penal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</si>
</sst>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.0%"/>
    <numFmt numFmtId="165" formatCode="###0"/>
  </numFmts>
  <fonts count="4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6FFFF"/>
        <bgColor rgb="FF33CCCC"/>
      </patternFill>
    </fill>
    <fill>
      <patternFill patternType="solid">
        <fgColor rgb="FFDDDDDD"/>
        <bgColor rgb="FFEEEEEE"/>
      </patternFill>
    </fill>
    <fill>
      <patternFill patternType="solid">
        <fgColor rgb="FFFF66FF"/>
        <bgColor rgb="FFFF33FF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64" fontId="1" fillId="0" borderId="15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right" vertical="center"/>
    </xf>
    <xf numFmtId="165" fontId="1" fillId="0" borderId="1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165" fontId="1" fillId="0" borderId="20" xfId="0" applyNumberFormat="1" applyFont="1" applyBorder="1" applyAlignment="1">
      <alignment horizontal="right" vertical="center"/>
    </xf>
    <xf numFmtId="165" fontId="1" fillId="0" borderId="21" xfId="0" applyNumberFormat="1" applyFont="1" applyBorder="1" applyAlignment="1">
      <alignment horizontal="right" vertical="center"/>
    </xf>
    <xf numFmtId="165" fontId="1" fillId="0" borderId="2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right" vertical="center"/>
    </xf>
    <xf numFmtId="9" fontId="0" fillId="0" borderId="0" xfId="1" applyFont="1"/>
    <xf numFmtId="0" fontId="0" fillId="5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 indent="4"/>
    </xf>
  </cellXfs>
  <cellStyles count="2">
    <cellStyle name="Normal" xfId="0" builtinId="0"/>
    <cellStyle name="Porcentagem" xfId="1" builtinId="5"/>
  </cellStyles>
  <dxfs count="2">
    <dxf>
      <alignment horizontal="right" vertical="bottom" textRotation="0" wrapText="0" relativeIndent="1" justifyLastLine="0" shrinkToFit="0" readingOrder="0"/>
    </dxf>
    <dxf>
      <alignment horizontal="right" vertical="bottom" textRotation="0" wrapText="0" relative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CRFem" displayName="TCRFem" ref="A3:D18" totalsRowShown="0">
  <autoFilter ref="A3:D18"/>
  <tableColumns count="4">
    <tableColumn id="1" name="Estabelecimento Penal"/>
    <tableColumn id="2" name="Contagem não ponderada" dataDxfId="1">
      <calculatedColumnFormula>HLOOKUP(TCRFem[[#This Row],[Estabelecimento Penal]],Plan1!$E$2:$S$14,9,0)&amp;"/"&amp;HLOOKUP(TCRFem[[#This Row],[Estabelecimento Penal]],Plan1!$E$2:$S$14,13,0)</calculatedColumnFormula>
    </tableColumn>
    <tableColumn id="3" name="Estimativas" dataCellStyle="Porcentagem">
      <calculatedColumnFormula>HLOOKUP(TCRFem[[#This Row],[Estabelecimento Penal]],Plan1!$E$2:$S$14,6,0)</calculatedColumnFormula>
    </tableColumn>
    <tableColumn id="4" name="Intervalo de Confiança 95%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A3" sqref="A3"/>
    </sheetView>
  </sheetViews>
  <sheetFormatPr defaultRowHeight="15" x14ac:dyDescent="0.25"/>
  <cols>
    <col min="1" max="1" width="57" bestFit="1" customWidth="1"/>
    <col min="2" max="2" width="16.140625" bestFit="1" customWidth="1"/>
    <col min="3" max="3" width="13.85546875" customWidth="1"/>
    <col min="4" max="4" width="16.140625" bestFit="1" customWidth="1"/>
  </cols>
  <sheetData>
    <row r="1" spans="1:4" x14ac:dyDescent="0.25">
      <c r="A1" s="58" t="s">
        <v>16</v>
      </c>
      <c r="B1" s="58"/>
      <c r="C1" s="58" t="s">
        <v>25</v>
      </c>
      <c r="D1" s="58"/>
    </row>
    <row r="3" spans="1:4" ht="30" customHeight="1" x14ac:dyDescent="0.25">
      <c r="A3" t="s">
        <v>31</v>
      </c>
      <c r="B3" s="59" t="s">
        <v>20</v>
      </c>
      <c r="C3" s="59" t="s">
        <v>19</v>
      </c>
      <c r="D3" s="59" t="s">
        <v>22</v>
      </c>
    </row>
    <row r="4" spans="1:4" x14ac:dyDescent="0.25">
      <c r="A4" t="s">
        <v>0</v>
      </c>
      <c r="B4" s="61" t="str">
        <f>HLOOKUP(TCRFem[[#This Row],[Estabelecimento Penal]],Plan1!$E$2:$S$14,9,0)&amp;"/"&amp;HLOOKUP(TCRFem[[#This Row],[Estabelecimento Penal]],Plan1!$E$2:$S$14,13,0)</f>
        <v>2/3</v>
      </c>
      <c r="C4" s="57">
        <f>HLOOKUP(TCRFem[[#This Row],[Estabelecimento Penal]],Plan1!$E$2:$S$14,6,0)</f>
        <v>0.66666666666666696</v>
      </c>
      <c r="D4" s="60" t="str">
        <f>ROUND(HLOOKUP(TCRFem[[#This Row],[Estabelecimento Penal]],Plan1!$E$2:$S$14,7,0)*100,1)&amp;" - "&amp;ROUND(HLOOKUP(TCRFem[[#This Row],[Estabelecimento Penal]],Plan1!$E$2:$S$14,8,0)*100,1)</f>
        <v>14,6 - 95,9</v>
      </c>
    </row>
    <row r="5" spans="1:4" x14ac:dyDescent="0.25">
      <c r="A5" t="s">
        <v>1</v>
      </c>
      <c r="B5" s="61" t="str">
        <f>HLOOKUP(TCRFem[[#This Row],[Estabelecimento Penal]],Plan1!$E$2:$S$14,9,0)&amp;"/"&amp;HLOOKUP(TCRFem[[#This Row],[Estabelecimento Penal]],Plan1!$E$2:$S$14,13,0)</f>
        <v>11/30</v>
      </c>
      <c r="C5" s="57">
        <f>HLOOKUP(TCRFem[[#This Row],[Estabelecimento Penal]],Plan1!$E$2:$S$14,6,0)</f>
        <v>0.36666666666666597</v>
      </c>
      <c r="D5" s="60" t="str">
        <f>ROUND(HLOOKUP(TCRFem[[#This Row],[Estabelecimento Penal]],Plan1!$E$2:$S$14,7,0)*100,1)&amp;" - "&amp;ROUND(HLOOKUP(TCRFem[[#This Row],[Estabelecimento Penal]],Plan1!$E$2:$S$14,8,0)*100,1)</f>
        <v>21,5 - 55</v>
      </c>
    </row>
    <row r="6" spans="1:4" x14ac:dyDescent="0.25">
      <c r="A6" t="s">
        <v>2</v>
      </c>
      <c r="B6" s="61" t="str">
        <f>HLOOKUP(TCRFem[[#This Row],[Estabelecimento Penal]],Plan1!$E$2:$S$14,9,0)&amp;"/"&amp;HLOOKUP(TCRFem[[#This Row],[Estabelecimento Penal]],Plan1!$E$2:$S$14,13,0)</f>
        <v>4/6</v>
      </c>
      <c r="C6" s="57">
        <f>HLOOKUP(TCRFem[[#This Row],[Estabelecimento Penal]],Plan1!$E$2:$S$14,6,0)</f>
        <v>0.66666666666666696</v>
      </c>
      <c r="D6" s="60" t="str">
        <f>ROUND(HLOOKUP(TCRFem[[#This Row],[Estabelecimento Penal]],Plan1!$E$2:$S$14,7,0)*100,1)&amp;" - "&amp;ROUND(HLOOKUP(TCRFem[[#This Row],[Estabelecimento Penal]],Plan1!$E$2:$S$14,8,0)*100,1)</f>
        <v>26,3 - 91,8</v>
      </c>
    </row>
    <row r="7" spans="1:4" x14ac:dyDescent="0.25">
      <c r="A7" t="s">
        <v>3</v>
      </c>
      <c r="B7" s="61" t="str">
        <f>HLOOKUP(TCRFem[[#This Row],[Estabelecimento Penal]],Plan1!$E$2:$S$14,9,0)&amp;"/"&amp;HLOOKUP(TCRFem[[#This Row],[Estabelecimento Penal]],Plan1!$E$2:$S$14,13,0)</f>
        <v>2/12</v>
      </c>
      <c r="C7" s="57">
        <f>HLOOKUP(TCRFem[[#This Row],[Estabelecimento Penal]],Plan1!$E$2:$S$14,6,0)</f>
        <v>0.16666666666666699</v>
      </c>
      <c r="D7" s="60" t="str">
        <f>ROUND(HLOOKUP(TCRFem[[#This Row],[Estabelecimento Penal]],Plan1!$E$2:$S$14,7,0)*100,1)&amp;" - "&amp;ROUND(HLOOKUP(TCRFem[[#This Row],[Estabelecimento Penal]],Plan1!$E$2:$S$14,8,0)*100,1)</f>
        <v>4,2 - 48</v>
      </c>
    </row>
    <row r="8" spans="1:4" x14ac:dyDescent="0.25">
      <c r="A8" t="s">
        <v>4</v>
      </c>
      <c r="B8" s="61" t="str">
        <f>HLOOKUP(TCRFem[[#This Row],[Estabelecimento Penal]],Plan1!$E$2:$S$14,9,0)&amp;"/"&amp;HLOOKUP(TCRFem[[#This Row],[Estabelecimento Penal]],Plan1!$E$2:$S$14,13,0)</f>
        <v>11/24</v>
      </c>
      <c r="C8" s="57">
        <f>HLOOKUP(TCRFem[[#This Row],[Estabelecimento Penal]],Plan1!$E$2:$S$14,6,0)</f>
        <v>0.45833333333333298</v>
      </c>
      <c r="D8" s="60" t="str">
        <f>ROUND(HLOOKUP(TCRFem[[#This Row],[Estabelecimento Penal]],Plan1!$E$2:$S$14,7,0)*100,1)&amp;" - "&amp;ROUND(HLOOKUP(TCRFem[[#This Row],[Estabelecimento Penal]],Plan1!$E$2:$S$14,8,0)*100,1)</f>
        <v>27,4 - 65,5</v>
      </c>
    </row>
    <row r="9" spans="1:4" x14ac:dyDescent="0.25">
      <c r="A9" t="s">
        <v>5</v>
      </c>
      <c r="B9" s="61" t="str">
        <f>HLOOKUP(TCRFem[[#This Row],[Estabelecimento Penal]],Plan1!$E$2:$S$14,9,0)&amp;"/"&amp;HLOOKUP(TCRFem[[#This Row],[Estabelecimento Penal]],Plan1!$E$2:$S$14,13,0)</f>
        <v>2/3</v>
      </c>
      <c r="C9" s="57">
        <f>HLOOKUP(TCRFem[[#This Row],[Estabelecimento Penal]],Plan1!$E$2:$S$14,6,0)</f>
        <v>0.66666666666666696</v>
      </c>
      <c r="D9" s="60" t="str">
        <f>ROUND(HLOOKUP(TCRFem[[#This Row],[Estabelecimento Penal]],Plan1!$E$2:$S$14,7,0)*100,1)&amp;" - "&amp;ROUND(HLOOKUP(TCRFem[[#This Row],[Estabelecimento Penal]],Plan1!$E$2:$S$14,8,0)*100,1)</f>
        <v>14,9 - 95,8</v>
      </c>
    </row>
    <row r="10" spans="1:4" x14ac:dyDescent="0.25">
      <c r="A10" t="s">
        <v>6</v>
      </c>
      <c r="B10" s="61" t="str">
        <f>HLOOKUP(TCRFem[[#This Row],[Estabelecimento Penal]],Plan1!$E$2:$S$14,9,0)&amp;"/"&amp;HLOOKUP(TCRFem[[#This Row],[Estabelecimento Penal]],Plan1!$E$2:$S$14,13,0)</f>
        <v>1/2</v>
      </c>
      <c r="C10" s="57">
        <f>HLOOKUP(TCRFem[[#This Row],[Estabelecimento Penal]],Plan1!$E$2:$S$14,6,0)</f>
        <v>0.5</v>
      </c>
      <c r="D10" s="60" t="str">
        <f>ROUND(HLOOKUP(TCRFem[[#This Row],[Estabelecimento Penal]],Plan1!$E$2:$S$14,7,0)*100,1)&amp;" - "&amp;ROUND(HLOOKUP(TCRFem[[#This Row],[Estabelecimento Penal]],Plan1!$E$2:$S$14,8,0)*100,1)</f>
        <v>5,8 - 94,2</v>
      </c>
    </row>
    <row r="11" spans="1:4" x14ac:dyDescent="0.25">
      <c r="A11" t="s">
        <v>7</v>
      </c>
      <c r="B11" s="61" t="str">
        <f>HLOOKUP(TCRFem[[#This Row],[Estabelecimento Penal]],Plan1!$E$2:$S$14,9,0)&amp;"/"&amp;HLOOKUP(TCRFem[[#This Row],[Estabelecimento Penal]],Plan1!$E$2:$S$14,13,0)</f>
        <v>5/12</v>
      </c>
      <c r="C11" s="57">
        <f>HLOOKUP(TCRFem[[#This Row],[Estabelecimento Penal]],Plan1!$E$2:$S$14,6,0)</f>
        <v>0.41666666666666702</v>
      </c>
      <c r="D11" s="60" t="str">
        <f>ROUND(HLOOKUP(TCRFem[[#This Row],[Estabelecimento Penal]],Plan1!$E$2:$S$14,7,0)*100,1)&amp;" - "&amp;ROUND(HLOOKUP(TCRFem[[#This Row],[Estabelecimento Penal]],Plan1!$E$2:$S$14,8,0)*100,1)</f>
        <v>18,4 - 69,4</v>
      </c>
    </row>
    <row r="12" spans="1:4" x14ac:dyDescent="0.25">
      <c r="A12" t="s">
        <v>8</v>
      </c>
      <c r="B12" s="61" t="str">
        <f>HLOOKUP(TCRFem[[#This Row],[Estabelecimento Penal]],Plan1!$E$2:$S$14,9,0)&amp;"/"&amp;HLOOKUP(TCRFem[[#This Row],[Estabelecimento Penal]],Plan1!$E$2:$S$14,13,0)</f>
        <v>50/65</v>
      </c>
      <c r="C12" s="57">
        <f>HLOOKUP(TCRFem[[#This Row],[Estabelecimento Penal]],Plan1!$E$2:$S$14,6,0)</f>
        <v>0.76923076923076905</v>
      </c>
      <c r="D12" s="60" t="str">
        <f>ROUND(HLOOKUP(TCRFem[[#This Row],[Estabelecimento Penal]],Plan1!$E$2:$S$14,7,0)*100,1)&amp;" - "&amp;ROUND(HLOOKUP(TCRFem[[#This Row],[Estabelecimento Penal]],Plan1!$E$2:$S$14,8,0)*100,1)</f>
        <v>65,1 - 85,6</v>
      </c>
    </row>
    <row r="13" spans="1:4" x14ac:dyDescent="0.25">
      <c r="A13" t="s">
        <v>9</v>
      </c>
      <c r="B13" s="61" t="str">
        <f>HLOOKUP(TCRFem[[#This Row],[Estabelecimento Penal]],Plan1!$E$2:$S$14,9,0)&amp;"/"&amp;HLOOKUP(TCRFem[[#This Row],[Estabelecimento Penal]],Plan1!$E$2:$S$14,13,0)</f>
        <v>9/14</v>
      </c>
      <c r="C13" s="57">
        <f>HLOOKUP(TCRFem[[#This Row],[Estabelecimento Penal]],Plan1!$E$2:$S$14,6,0)</f>
        <v>0.64285714285714302</v>
      </c>
      <c r="D13" s="60" t="str">
        <f>ROUND(HLOOKUP(TCRFem[[#This Row],[Estabelecimento Penal]],Plan1!$E$2:$S$14,7,0)*100,1)&amp;" - "&amp;ROUND(HLOOKUP(TCRFem[[#This Row],[Estabelecimento Penal]],Plan1!$E$2:$S$14,8,0)*100,1)</f>
        <v>37,5 - 84,4</v>
      </c>
    </row>
    <row r="14" spans="1:4" x14ac:dyDescent="0.25">
      <c r="A14" t="s">
        <v>10</v>
      </c>
      <c r="B14" s="61" t="str">
        <f>HLOOKUP(TCRFem[[#This Row],[Estabelecimento Penal]],Plan1!$E$2:$S$14,9,0)&amp;"/"&amp;HLOOKUP(TCRFem[[#This Row],[Estabelecimento Penal]],Plan1!$E$2:$S$14,13,0)</f>
        <v>7/12</v>
      </c>
      <c r="C14" s="57">
        <f>HLOOKUP(TCRFem[[#This Row],[Estabelecimento Penal]],Plan1!$E$2:$S$14,6,0)</f>
        <v>0.58333333333333404</v>
      </c>
      <c r="D14" s="60" t="str">
        <f>ROUND(HLOOKUP(TCRFem[[#This Row],[Estabelecimento Penal]],Plan1!$E$2:$S$14,7,0)*100,1)&amp;" - "&amp;ROUND(HLOOKUP(TCRFem[[#This Row],[Estabelecimento Penal]],Plan1!$E$2:$S$14,8,0)*100,1)</f>
        <v>30,6 - 81,7</v>
      </c>
    </row>
    <row r="15" spans="1:4" x14ac:dyDescent="0.25">
      <c r="A15" t="s">
        <v>11</v>
      </c>
      <c r="B15" s="61" t="str">
        <f>HLOOKUP(TCRFem[[#This Row],[Estabelecimento Penal]],Plan1!$E$2:$S$14,9,0)&amp;"/"&amp;HLOOKUP(TCRFem[[#This Row],[Estabelecimento Penal]],Plan1!$E$2:$S$14,13,0)</f>
        <v>6/8</v>
      </c>
      <c r="C15" s="57">
        <f>HLOOKUP(TCRFem[[#This Row],[Estabelecimento Penal]],Plan1!$E$2:$S$14,6,0)</f>
        <v>0.75</v>
      </c>
      <c r="D15" s="60" t="str">
        <f>ROUND(HLOOKUP(TCRFem[[#This Row],[Estabelecimento Penal]],Plan1!$E$2:$S$14,7,0)*100,1)&amp;" - "&amp;ROUND(HLOOKUP(TCRFem[[#This Row],[Estabelecimento Penal]],Plan1!$E$2:$S$14,8,0)*100,1)</f>
        <v>37 - 93,9</v>
      </c>
    </row>
    <row r="16" spans="1:4" x14ac:dyDescent="0.25">
      <c r="A16" t="s">
        <v>12</v>
      </c>
      <c r="B16" s="61" t="str">
        <f>HLOOKUP(TCRFem[[#This Row],[Estabelecimento Penal]],Plan1!$E$2:$S$14,9,0)&amp;"/"&amp;HLOOKUP(TCRFem[[#This Row],[Estabelecimento Penal]],Plan1!$E$2:$S$14,13,0)</f>
        <v>9/11</v>
      </c>
      <c r="C16" s="57">
        <f>HLOOKUP(TCRFem[[#This Row],[Estabelecimento Penal]],Plan1!$E$2:$S$14,6,0)</f>
        <v>0.81818181818181801</v>
      </c>
      <c r="D16" s="60" t="str">
        <f>ROUND(HLOOKUP(TCRFem[[#This Row],[Estabelecimento Penal]],Plan1!$E$2:$S$14,7,0)*100,1)&amp;" - "&amp;ROUND(HLOOKUP(TCRFem[[#This Row],[Estabelecimento Penal]],Plan1!$E$2:$S$14,8,0)*100,1)</f>
        <v>49 - 95,5</v>
      </c>
    </row>
    <row r="17" spans="1:4" x14ac:dyDescent="0.25">
      <c r="A17" t="s">
        <v>13</v>
      </c>
      <c r="B17" s="61" t="str">
        <f>HLOOKUP(TCRFem[[#This Row],[Estabelecimento Penal]],Plan1!$E$2:$S$14,9,0)&amp;"/"&amp;HLOOKUP(TCRFem[[#This Row],[Estabelecimento Penal]],Plan1!$E$2:$S$14,13,0)</f>
        <v>1/1</v>
      </c>
      <c r="C17" s="57">
        <f>HLOOKUP(TCRFem[[#This Row],[Estabelecimento Penal]],Plan1!$E$2:$S$14,6,0)</f>
        <v>1</v>
      </c>
      <c r="D17" s="60" t="str">
        <f>ROUND(HLOOKUP(TCRFem[[#This Row],[Estabelecimento Penal]],Plan1!$E$2:$S$14,7,0)*100,1)&amp;" - "&amp;ROUND(HLOOKUP(TCRFem[[#This Row],[Estabelecimento Penal]],Plan1!$E$2:$S$14,8,0)*100,1)</f>
        <v>100 - 100</v>
      </c>
    </row>
    <row r="18" spans="1:4" x14ac:dyDescent="0.25">
      <c r="A18" t="s">
        <v>14</v>
      </c>
      <c r="B18" s="61" t="str">
        <f>HLOOKUP(TCRFem[[#This Row],[Estabelecimento Penal]],Plan1!$E$2:$S$14,9,0)&amp;"/"&amp;HLOOKUP(TCRFem[[#This Row],[Estabelecimento Penal]],Plan1!$E$2:$S$14,13,0)</f>
        <v>7/11</v>
      </c>
      <c r="C18" s="57">
        <f>HLOOKUP(TCRFem[[#This Row],[Estabelecimento Penal]],Plan1!$E$2:$S$14,6,0)</f>
        <v>0.63636363636363602</v>
      </c>
      <c r="D18" s="60" t="str">
        <f>ROUND(HLOOKUP(TCRFem[[#This Row],[Estabelecimento Penal]],Plan1!$E$2:$S$14,7,0)*100,1)&amp;" - "&amp;ROUND(HLOOKUP(TCRFem[[#This Row],[Estabelecimento Penal]],Plan1!$E$2:$S$14,8,0)*100,1)</f>
        <v>33,5 - 85,9</v>
      </c>
    </row>
  </sheetData>
  <pageMargins left="0.511811024" right="0.511811024" top="0.78740157499999996" bottom="0.78740157499999996" header="0.31496062000000002" footer="0.31496062000000002"/>
  <customProperties>
    <customPr name="LastActive" r:id="rId1"/>
  </customPropertie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workbookViewId="0">
      <selection activeCell="X8" sqref="X8"/>
    </sheetView>
  </sheetViews>
  <sheetFormatPr defaultRowHeight="15" x14ac:dyDescent="0.25"/>
  <cols>
    <col min="1" max="1" width="4.85546875" bestFit="1" customWidth="1"/>
    <col min="2" max="2" width="20.140625" customWidth="1"/>
    <col min="3" max="3" width="22.5703125" customWidth="1"/>
    <col min="4" max="4" width="7.7109375" bestFit="1" customWidth="1"/>
    <col min="5" max="9" width="16.5703125" customWidth="1"/>
    <col min="10" max="10" width="11.28515625" bestFit="1" customWidth="1"/>
    <col min="11" max="19" width="16.5703125" customWidth="1"/>
    <col min="20" max="20" width="7" bestFit="1" customWidth="1"/>
    <col min="21" max="21" width="91.85546875" bestFit="1" customWidth="1"/>
    <col min="22" max="22" width="22.5703125" bestFit="1" customWidth="1"/>
    <col min="23" max="23" width="11.85546875" bestFit="1" customWidth="1"/>
    <col min="24" max="24" width="23.7109375" bestFit="1" customWidth="1"/>
    <col min="25" max="25" width="22.5703125" bestFit="1" customWidth="1"/>
    <col min="26" max="26" width="11.85546875" bestFit="1" customWidth="1"/>
    <col min="27" max="27" width="23.7109375" bestFit="1" customWidth="1"/>
  </cols>
  <sheetData>
    <row r="1" spans="1:27" ht="30.75" thickTop="1" x14ac:dyDescent="0.25">
      <c r="A1" s="39" t="s">
        <v>16</v>
      </c>
      <c r="B1" s="40"/>
      <c r="C1" s="40"/>
      <c r="D1" s="41"/>
      <c r="E1" s="45" t="s">
        <v>30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  <c r="T1" s="48" t="s">
        <v>15</v>
      </c>
      <c r="U1" s="35" t="s">
        <v>28</v>
      </c>
      <c r="V1" s="1"/>
      <c r="W1" s="2"/>
      <c r="X1" s="2"/>
    </row>
    <row r="2" spans="1:27" ht="49.5" thickBot="1" x14ac:dyDescent="0.3">
      <c r="A2" s="42"/>
      <c r="B2" s="43"/>
      <c r="C2" s="43"/>
      <c r="D2" s="44"/>
      <c r="E2" s="3" t="s">
        <v>0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  <c r="P2" s="4" t="s">
        <v>11</v>
      </c>
      <c r="Q2" s="4" t="s">
        <v>12</v>
      </c>
      <c r="R2" s="4" t="s">
        <v>13</v>
      </c>
      <c r="S2" s="4" t="s">
        <v>14</v>
      </c>
      <c r="T2" s="49"/>
      <c r="U2" s="50" t="s">
        <v>16</v>
      </c>
      <c r="V2" s="51" t="str">
        <f>E2</f>
        <v>Centro de Recuperação Mariano Antunes</v>
      </c>
      <c r="W2" s="51"/>
      <c r="X2" s="51"/>
      <c r="Y2" s="52" t="str">
        <f>F2</f>
        <v>Centro de Reeducação Feminino</v>
      </c>
      <c r="Z2" s="53"/>
      <c r="AA2" s="53"/>
    </row>
    <row r="3" spans="1:27" ht="24.75" thickTop="1" x14ac:dyDescent="0.25">
      <c r="A3" s="5" t="s">
        <v>17</v>
      </c>
      <c r="B3" s="6" t="s">
        <v>18</v>
      </c>
      <c r="C3" s="6" t="s">
        <v>19</v>
      </c>
      <c r="D3" s="7"/>
      <c r="E3" s="8">
        <v>0.33333333333333298</v>
      </c>
      <c r="F3" s="9">
        <v>0.63333333333333297</v>
      </c>
      <c r="G3" s="9">
        <v>0.33333333333333298</v>
      </c>
      <c r="H3" s="9">
        <v>0.83333333333333304</v>
      </c>
      <c r="I3" s="9">
        <v>0.54166666666666696</v>
      </c>
      <c r="J3" s="9">
        <v>0.33333333333333298</v>
      </c>
      <c r="K3" s="9">
        <v>0.5</v>
      </c>
      <c r="L3" s="9">
        <v>0.58333333333333304</v>
      </c>
      <c r="M3" s="9">
        <v>0.230769230769231</v>
      </c>
      <c r="N3" s="9">
        <v>0.35714285714285698</v>
      </c>
      <c r="O3" s="9">
        <v>0.41666666666666702</v>
      </c>
      <c r="P3" s="9">
        <v>0.25</v>
      </c>
      <c r="Q3" s="9">
        <v>0.18181818181818199</v>
      </c>
      <c r="R3" s="10"/>
      <c r="S3" s="9">
        <v>0.36363636363636398</v>
      </c>
      <c r="T3" s="11">
        <v>0.39188431657578199</v>
      </c>
      <c r="U3" s="50"/>
      <c r="V3" s="36" t="s">
        <v>20</v>
      </c>
      <c r="W3" s="37" t="s">
        <v>21</v>
      </c>
      <c r="X3" s="38" t="s">
        <v>22</v>
      </c>
      <c r="Y3" s="36" t="s">
        <v>20</v>
      </c>
      <c r="Z3" s="37" t="s">
        <v>21</v>
      </c>
      <c r="AA3" s="38" t="s">
        <v>22</v>
      </c>
    </row>
    <row r="4" spans="1:27" x14ac:dyDescent="0.25">
      <c r="A4" s="15"/>
      <c r="B4" s="16"/>
      <c r="C4" s="16" t="s">
        <v>23</v>
      </c>
      <c r="D4" s="17" t="s">
        <v>24</v>
      </c>
      <c r="E4" s="18">
        <v>4.1098346052797198E-2</v>
      </c>
      <c r="F4" s="19">
        <v>0.45039554690346101</v>
      </c>
      <c r="G4" s="19">
        <v>8.20435332120628E-2</v>
      </c>
      <c r="H4" s="19">
        <v>0.52039296387377199</v>
      </c>
      <c r="I4" s="19">
        <v>0.34545131843184701</v>
      </c>
      <c r="J4" s="19">
        <v>4.2030122551287699E-2</v>
      </c>
      <c r="K4" s="19">
        <v>5.8331543427459401E-2</v>
      </c>
      <c r="L4" s="19">
        <v>0.30628791409199702</v>
      </c>
      <c r="M4" s="19">
        <v>0.143885282470684</v>
      </c>
      <c r="N4" s="19">
        <v>0.156108839207908</v>
      </c>
      <c r="O4" s="19">
        <v>0.18342003809816501</v>
      </c>
      <c r="P4" s="19">
        <v>6.1298203298168798E-2</v>
      </c>
      <c r="Q4" s="19">
        <v>4.5271877970035901E-2</v>
      </c>
      <c r="R4" s="20"/>
      <c r="S4" s="19">
        <v>0.14120743668101399</v>
      </c>
      <c r="T4" s="21">
        <v>0.325390072282085</v>
      </c>
      <c r="U4" s="54" t="s">
        <v>25</v>
      </c>
      <c r="V4" s="22" t="str">
        <f>E10&amp;"/"&amp;E14</f>
        <v>2/3</v>
      </c>
      <c r="W4" s="23">
        <f>E7</f>
        <v>0.66666666666666696</v>
      </c>
      <c r="X4" s="22" t="str">
        <f>ROUND(E8*100,1)&amp;"-"&amp;ROUND(E9*100,1)</f>
        <v>14,6-95,9</v>
      </c>
      <c r="Y4" s="22" t="str">
        <f>H10&amp;"/"&amp;H14</f>
        <v>2/12</v>
      </c>
      <c r="Z4" s="23">
        <f>H7</f>
        <v>0.16666666666666699</v>
      </c>
      <c r="AA4" s="22" t="str">
        <f>ROUND(H8*100,1)&amp;"-"&amp;ROUND(H9*100,1)</f>
        <v>4,2-48</v>
      </c>
    </row>
    <row r="5" spans="1:27" x14ac:dyDescent="0.25">
      <c r="A5" s="15"/>
      <c r="B5" s="16"/>
      <c r="C5" s="16"/>
      <c r="D5" s="17" t="s">
        <v>26</v>
      </c>
      <c r="E5" s="18">
        <v>0.85365075191580397</v>
      </c>
      <c r="F5" s="19">
        <v>0.78451257839097499</v>
      </c>
      <c r="G5" s="19">
        <v>0.73664547444380002</v>
      </c>
      <c r="H5" s="19">
        <v>0.95840373292335101</v>
      </c>
      <c r="I5" s="19">
        <v>0.72575734369586897</v>
      </c>
      <c r="J5" s="19">
        <v>0.85070426403218502</v>
      </c>
      <c r="K5" s="19">
        <v>0.94166845657254095</v>
      </c>
      <c r="L5" s="19">
        <v>0.81614969640538504</v>
      </c>
      <c r="M5" s="19">
        <v>0.34874561691084299</v>
      </c>
      <c r="N5" s="19">
        <v>0.625251011311734</v>
      </c>
      <c r="O5" s="19">
        <v>0.69432157223872604</v>
      </c>
      <c r="P5" s="19">
        <v>0.62983819763377302</v>
      </c>
      <c r="Q5" s="19">
        <v>0.51014505072433003</v>
      </c>
      <c r="R5" s="20"/>
      <c r="S5" s="19">
        <v>0.66509118244117904</v>
      </c>
      <c r="T5" s="21">
        <v>0.46264798185632</v>
      </c>
      <c r="U5" s="24" t="s">
        <v>29</v>
      </c>
      <c r="V5" s="25"/>
      <c r="W5" s="26"/>
      <c r="X5" s="25"/>
    </row>
    <row r="6" spans="1:27" ht="15" customHeight="1" x14ac:dyDescent="0.25">
      <c r="A6" s="15"/>
      <c r="B6" s="16"/>
      <c r="C6" s="16" t="s">
        <v>20</v>
      </c>
      <c r="D6" s="17"/>
      <c r="E6" s="27">
        <v>1</v>
      </c>
      <c r="F6" s="28">
        <v>19</v>
      </c>
      <c r="G6" s="28">
        <v>2</v>
      </c>
      <c r="H6" s="28">
        <v>10</v>
      </c>
      <c r="I6" s="28">
        <v>13</v>
      </c>
      <c r="J6" s="28">
        <v>1</v>
      </c>
      <c r="K6" s="28">
        <v>1</v>
      </c>
      <c r="L6" s="28">
        <v>7</v>
      </c>
      <c r="M6" s="28">
        <v>15</v>
      </c>
      <c r="N6" s="28">
        <v>5</v>
      </c>
      <c r="O6" s="28">
        <v>5</v>
      </c>
      <c r="P6" s="28">
        <v>2</v>
      </c>
      <c r="Q6" s="28">
        <v>2</v>
      </c>
      <c r="R6" s="20"/>
      <c r="S6" s="28">
        <v>4</v>
      </c>
      <c r="T6" s="56">
        <v>87</v>
      </c>
      <c r="U6" s="55" t="s">
        <v>16</v>
      </c>
      <c r="V6" s="51" t="str">
        <f>E2</f>
        <v>Centro de Recuperação Mariano Antunes</v>
      </c>
      <c r="W6" s="51"/>
      <c r="X6" s="51"/>
      <c r="Y6" s="52" t="str">
        <f>F2</f>
        <v>Centro de Reeducação Feminino</v>
      </c>
      <c r="Z6" s="53"/>
      <c r="AA6" s="53"/>
    </row>
    <row r="7" spans="1:27" ht="24" x14ac:dyDescent="0.25">
      <c r="A7" s="15" t="s">
        <v>27</v>
      </c>
      <c r="B7" s="16" t="s">
        <v>18</v>
      </c>
      <c r="C7" s="16" t="s">
        <v>19</v>
      </c>
      <c r="D7" s="17"/>
      <c r="E7" s="18">
        <v>0.66666666666666696</v>
      </c>
      <c r="F7" s="19">
        <v>0.36666666666666597</v>
      </c>
      <c r="G7" s="19">
        <v>0.66666666666666696</v>
      </c>
      <c r="H7" s="19">
        <v>0.16666666666666699</v>
      </c>
      <c r="I7" s="19">
        <v>0.45833333333333298</v>
      </c>
      <c r="J7" s="19">
        <v>0.66666666666666696</v>
      </c>
      <c r="K7" s="19">
        <v>0.5</v>
      </c>
      <c r="L7" s="19">
        <v>0.41666666666666702</v>
      </c>
      <c r="M7" s="19">
        <v>0.76923076923076905</v>
      </c>
      <c r="N7" s="19">
        <v>0.64285714285714302</v>
      </c>
      <c r="O7" s="19">
        <v>0.58333333333333404</v>
      </c>
      <c r="P7" s="19">
        <v>0.75</v>
      </c>
      <c r="Q7" s="19">
        <v>0.81818181818181801</v>
      </c>
      <c r="R7" s="19">
        <v>1</v>
      </c>
      <c r="S7" s="19">
        <v>0.63636363636363602</v>
      </c>
      <c r="T7" s="21">
        <v>0.60811568342421796</v>
      </c>
      <c r="U7" s="55"/>
      <c r="V7" s="12" t="s">
        <v>20</v>
      </c>
      <c r="W7" s="13" t="s">
        <v>21</v>
      </c>
      <c r="X7" s="14" t="s">
        <v>22</v>
      </c>
      <c r="Y7" s="12" t="s">
        <v>20</v>
      </c>
      <c r="Z7" s="13" t="s">
        <v>21</v>
      </c>
      <c r="AA7" s="14" t="s">
        <v>22</v>
      </c>
    </row>
    <row r="8" spans="1:27" x14ac:dyDescent="0.25">
      <c r="A8" s="15"/>
      <c r="B8" s="16"/>
      <c r="C8" s="16" t="s">
        <v>23</v>
      </c>
      <c r="D8" s="17" t="s">
        <v>24</v>
      </c>
      <c r="E8" s="18">
        <v>0.146349248084196</v>
      </c>
      <c r="F8" s="19">
        <v>0.21548742160902501</v>
      </c>
      <c r="G8" s="19">
        <v>0.26335452555619998</v>
      </c>
      <c r="H8" s="19">
        <v>4.1596267076649297E-2</v>
      </c>
      <c r="I8" s="19">
        <v>0.27424265630413103</v>
      </c>
      <c r="J8" s="19">
        <v>0.14929573596781501</v>
      </c>
      <c r="K8" s="19">
        <v>5.8331543427459401E-2</v>
      </c>
      <c r="L8" s="19">
        <v>0.18385030359461399</v>
      </c>
      <c r="M8" s="19">
        <v>0.65125438308915795</v>
      </c>
      <c r="N8" s="19">
        <v>0.374748988688266</v>
      </c>
      <c r="O8" s="19">
        <v>0.30567842776127402</v>
      </c>
      <c r="P8" s="19">
        <v>0.37016180236622698</v>
      </c>
      <c r="Q8" s="19">
        <v>0.48985494927567103</v>
      </c>
      <c r="R8" s="19">
        <v>1</v>
      </c>
      <c r="S8" s="19">
        <v>0.33490881755882101</v>
      </c>
      <c r="T8" s="21">
        <v>0.53735201814368005</v>
      </c>
      <c r="U8" s="54" t="s">
        <v>25</v>
      </c>
      <c r="V8" s="22" t="str">
        <f>E10&amp;"/"&amp;E14</f>
        <v>2/3</v>
      </c>
      <c r="W8" s="23">
        <f>E7</f>
        <v>0.66666666666666696</v>
      </c>
      <c r="X8" s="22" t="str">
        <f>ROUND(E8*100,1)&amp;"-"&amp;ROUND(E9*100,1)</f>
        <v>14,6-95,9</v>
      </c>
      <c r="Y8" s="22" t="str">
        <f>F10&amp;"/"&amp;F14</f>
        <v>11/30</v>
      </c>
      <c r="Z8" s="23">
        <f>F7</f>
        <v>0.36666666666666597</v>
      </c>
      <c r="AA8" s="22" t="str">
        <f>ROUND(F8*100,1)&amp;"-"&amp;ROUND(F9*100,1)</f>
        <v>21,5-55</v>
      </c>
    </row>
    <row r="9" spans="1:27" x14ac:dyDescent="0.25">
      <c r="A9" s="15"/>
      <c r="B9" s="16"/>
      <c r="C9" s="16"/>
      <c r="D9" s="17" t="s">
        <v>26</v>
      </c>
      <c r="E9" s="18">
        <v>0.95890165394720295</v>
      </c>
      <c r="F9" s="19">
        <v>0.54960445309653905</v>
      </c>
      <c r="G9" s="19">
        <v>0.91795646678793696</v>
      </c>
      <c r="H9" s="19">
        <v>0.47960703612622801</v>
      </c>
      <c r="I9" s="19">
        <v>0.65454868156815305</v>
      </c>
      <c r="J9" s="19">
        <v>0.95796987744871198</v>
      </c>
      <c r="K9" s="19">
        <v>0.94166845657254095</v>
      </c>
      <c r="L9" s="19">
        <v>0.69371208590800304</v>
      </c>
      <c r="M9" s="19">
        <v>0.856114717529317</v>
      </c>
      <c r="N9" s="19">
        <v>0.84389116079209203</v>
      </c>
      <c r="O9" s="19">
        <v>0.81657996190183502</v>
      </c>
      <c r="P9" s="19">
        <v>0.93870179670183096</v>
      </c>
      <c r="Q9" s="19">
        <v>0.95472812202996404</v>
      </c>
      <c r="R9" s="19">
        <v>1</v>
      </c>
      <c r="S9" s="19">
        <v>0.85879256331898501</v>
      </c>
      <c r="T9" s="21">
        <v>0.67460992771791495</v>
      </c>
      <c r="U9" s="24"/>
      <c r="V9" s="25"/>
      <c r="W9" s="26"/>
      <c r="X9" s="25"/>
    </row>
    <row r="10" spans="1:27" x14ac:dyDescent="0.25">
      <c r="A10" s="15"/>
      <c r="B10" s="16"/>
      <c r="C10" s="16" t="s">
        <v>20</v>
      </c>
      <c r="D10" s="17"/>
      <c r="E10" s="27">
        <v>2</v>
      </c>
      <c r="F10" s="28">
        <v>11</v>
      </c>
      <c r="G10" s="28">
        <v>4</v>
      </c>
      <c r="H10" s="28">
        <v>2</v>
      </c>
      <c r="I10" s="28">
        <v>11</v>
      </c>
      <c r="J10" s="28">
        <v>2</v>
      </c>
      <c r="K10" s="28">
        <v>1</v>
      </c>
      <c r="L10" s="28">
        <v>5</v>
      </c>
      <c r="M10" s="28">
        <v>50</v>
      </c>
      <c r="N10" s="28">
        <v>9</v>
      </c>
      <c r="O10" s="28">
        <v>7</v>
      </c>
      <c r="P10" s="28">
        <v>6</v>
      </c>
      <c r="Q10" s="28">
        <v>9</v>
      </c>
      <c r="R10" s="28">
        <v>1</v>
      </c>
      <c r="S10" s="28">
        <v>7</v>
      </c>
      <c r="T10" s="56">
        <v>127</v>
      </c>
      <c r="U10" s="24"/>
      <c r="V10" s="25"/>
      <c r="W10" s="25"/>
      <c r="X10" s="25"/>
    </row>
    <row r="11" spans="1:27" ht="24" x14ac:dyDescent="0.25">
      <c r="A11" s="15" t="s">
        <v>15</v>
      </c>
      <c r="B11" s="16" t="s">
        <v>18</v>
      </c>
      <c r="C11" s="16" t="s">
        <v>19</v>
      </c>
      <c r="D11" s="17"/>
      <c r="E11" s="18">
        <v>1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>
        <v>1</v>
      </c>
      <c r="N11" s="19">
        <v>1</v>
      </c>
      <c r="O11" s="19">
        <v>1</v>
      </c>
      <c r="P11" s="19">
        <v>1</v>
      </c>
      <c r="Q11" s="19">
        <v>1</v>
      </c>
      <c r="R11" s="19">
        <v>1</v>
      </c>
      <c r="S11" s="19">
        <v>1</v>
      </c>
      <c r="T11" s="21">
        <v>1</v>
      </c>
      <c r="U11" s="24"/>
      <c r="V11" s="25"/>
      <c r="W11" s="25"/>
      <c r="X11" s="25"/>
    </row>
    <row r="12" spans="1:27" x14ac:dyDescent="0.25">
      <c r="A12" s="15"/>
      <c r="B12" s="16"/>
      <c r="C12" s="16" t="s">
        <v>23</v>
      </c>
      <c r="D12" s="17" t="s">
        <v>24</v>
      </c>
      <c r="E12" s="18">
        <v>1</v>
      </c>
      <c r="F12" s="19">
        <v>1</v>
      </c>
      <c r="G12" s="19">
        <v>1</v>
      </c>
      <c r="H12" s="19">
        <v>1</v>
      </c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19">
        <v>1</v>
      </c>
      <c r="R12" s="19">
        <v>1</v>
      </c>
      <c r="S12" s="19">
        <v>1</v>
      </c>
      <c r="T12" s="21">
        <v>1</v>
      </c>
    </row>
    <row r="13" spans="1:27" x14ac:dyDescent="0.25">
      <c r="A13" s="15"/>
      <c r="B13" s="16"/>
      <c r="C13" s="16"/>
      <c r="D13" s="17" t="s">
        <v>26</v>
      </c>
      <c r="E13" s="18">
        <v>1</v>
      </c>
      <c r="F13" s="19">
        <v>1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>
        <v>1</v>
      </c>
      <c r="N13" s="19">
        <v>1</v>
      </c>
      <c r="O13" s="19">
        <v>1</v>
      </c>
      <c r="P13" s="19">
        <v>1</v>
      </c>
      <c r="Q13" s="19">
        <v>1</v>
      </c>
      <c r="R13" s="19">
        <v>1</v>
      </c>
      <c r="S13" s="19">
        <v>1</v>
      </c>
      <c r="T13" s="21">
        <v>1</v>
      </c>
    </row>
    <row r="14" spans="1:27" ht="15.75" thickBot="1" x14ac:dyDescent="0.3">
      <c r="A14" s="29"/>
      <c r="B14" s="30"/>
      <c r="C14" s="30" t="s">
        <v>20</v>
      </c>
      <c r="D14" s="31"/>
      <c r="E14" s="32">
        <v>3</v>
      </c>
      <c r="F14" s="33">
        <v>30</v>
      </c>
      <c r="G14" s="33">
        <v>6</v>
      </c>
      <c r="H14" s="33">
        <v>12</v>
      </c>
      <c r="I14" s="33">
        <v>24</v>
      </c>
      <c r="J14" s="33">
        <v>3</v>
      </c>
      <c r="K14" s="33">
        <v>2</v>
      </c>
      <c r="L14" s="33">
        <v>12</v>
      </c>
      <c r="M14" s="33">
        <v>65</v>
      </c>
      <c r="N14" s="33">
        <v>14</v>
      </c>
      <c r="O14" s="33">
        <v>12</v>
      </c>
      <c r="P14" s="33">
        <v>8</v>
      </c>
      <c r="Q14" s="33">
        <v>11</v>
      </c>
      <c r="R14" s="33">
        <v>1</v>
      </c>
      <c r="S14" s="33">
        <v>11</v>
      </c>
      <c r="T14" s="34">
        <v>214</v>
      </c>
    </row>
    <row r="15" spans="1:27" ht="15.75" thickTop="1" x14ac:dyDescent="0.25"/>
  </sheetData>
  <mergeCells count="9">
    <mergeCell ref="Y2:AA2"/>
    <mergeCell ref="U6:U7"/>
    <mergeCell ref="V6:X6"/>
    <mergeCell ref="Y6:AA6"/>
    <mergeCell ref="A1:D2"/>
    <mergeCell ref="E1:S1"/>
    <mergeCell ref="T1:T2"/>
    <mergeCell ref="U2:U3"/>
    <mergeCell ref="V2:X2"/>
  </mergeCells>
  <pageMargins left="0.511811024" right="0.511811024" top="0.78740157499999996" bottom="0.78740157499999996" header="0.31496062000000002" footer="0.31496062000000002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Resumo</vt:lpstr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CÊSA-NEW-GIO-REB</dc:creator>
  <cp:lastModifiedBy>Domingos Junqueira</cp:lastModifiedBy>
  <dcterms:created xsi:type="dcterms:W3CDTF">2016-10-15T14:50:17Z</dcterms:created>
  <dcterms:modified xsi:type="dcterms:W3CDTF">2016-10-15T20:47:58Z</dcterms:modified>
</cp:coreProperties>
</file>